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B7" i="1" l="1"/>
  <c r="B13" i="1"/>
  <c r="B17" i="1" l="1"/>
  <c r="E8" i="1"/>
  <c r="E9" i="1" s="1"/>
  <c r="B21" i="1"/>
  <c r="E11" i="1" l="1"/>
  <c r="E13" i="1" s="1"/>
  <c r="E12" i="1"/>
  <c r="N12" i="1" s="1"/>
  <c r="P12" i="1" s="1"/>
  <c r="N11" i="1" l="1"/>
  <c r="P11" i="1" s="1"/>
</calcChain>
</file>

<file path=xl/sharedStrings.xml><?xml version="1.0" encoding="utf-8"?>
<sst xmlns="http://schemas.openxmlformats.org/spreadsheetml/2006/main" count="40" uniqueCount="33">
  <si>
    <t>Lumen</t>
  </si>
  <si>
    <t>Lux</t>
  </si>
  <si>
    <t>Lichtstrom des Strahlers</t>
  </si>
  <si>
    <t>Grad</t>
  </si>
  <si>
    <t>Abstrahlwinkel des Strahlers</t>
  </si>
  <si>
    <t>Beleuchtungsstärke auf Messhöhe</t>
  </si>
  <si>
    <t>Messhöhe</t>
  </si>
  <si>
    <t>Meter</t>
  </si>
  <si>
    <t>erforderliche Beleuchtungsstärke auf Messhöhe</t>
  </si>
  <si>
    <t>gegebener Lichtstrom des Strahlers</t>
  </si>
  <si>
    <t>Meter über Grund</t>
  </si>
  <si>
    <t>Für Leuchten werden der Lichtstrom (Lumen) und der Abstrahlwinkel in der technischen Beschreibung angegeben.</t>
  </si>
  <si>
    <t>Gebäude</t>
  </si>
  <si>
    <t>m²</t>
  </si>
  <si>
    <t xml:space="preserve">Montagehöhe des Strahlers </t>
  </si>
  <si>
    <t>Fläche</t>
  </si>
  <si>
    <t>m (Durchmesser Lichtkegel auf</t>
  </si>
  <si>
    <t>Meter über Grund)</t>
  </si>
  <si>
    <t>m (Abstand bei vollständiger Überlappung der Lichtkegel)</t>
  </si>
  <si>
    <t>Abstand Montagehöhe-Messhöhe</t>
  </si>
  <si>
    <t>Leuchten in der Länge (bei vollständiger Überlappung der Lichtkegel)</t>
  </si>
  <si>
    <t>Leuchten in der Breite (bei vollständiger Überlappung der Lichtkegel)</t>
  </si>
  <si>
    <t>Leuchten gesamt</t>
  </si>
  <si>
    <t>Länge der beleuchteten Fläche</t>
  </si>
  <si>
    <t>Breite der beleuchteten Fläche</t>
  </si>
  <si>
    <t>Berechnung zu groben Orientierung der Beleuchtung</t>
  </si>
  <si>
    <t>bei</t>
  </si>
  <si>
    <t>% der Halle weniger Lux am Rand</t>
  </si>
  <si>
    <t>cm (Seitenlänge der am Hallenstrahler angeordneten LEDs)</t>
  </si>
  <si>
    <t xml:space="preserve">      Hinweis: Diese Berechnung ersetzt keine professionelle Lichtplanung.</t>
  </si>
  <si>
    <r>
      <rPr>
        <b/>
        <sz val="20"/>
        <color theme="0" tint="-0.499984740745262"/>
        <rFont val="Calibri"/>
        <family val="2"/>
        <scheme val="minor"/>
      </rPr>
      <t>Berechnung 1:</t>
    </r>
    <r>
      <rPr>
        <b/>
        <sz val="20"/>
        <color theme="1"/>
        <rFont val="Calibri"/>
        <family val="2"/>
        <scheme val="minor"/>
      </rPr>
      <t xml:space="preserve"> Lumen </t>
    </r>
    <r>
      <rPr>
        <b/>
        <sz val="20"/>
        <color theme="8"/>
        <rFont val="Calibri"/>
        <family val="2"/>
        <scheme val="minor"/>
      </rPr>
      <t>&gt;&gt;&gt;</t>
    </r>
    <r>
      <rPr>
        <b/>
        <sz val="20"/>
        <color theme="1"/>
        <rFont val="Calibri"/>
        <family val="2"/>
        <scheme val="minor"/>
      </rPr>
      <t xml:space="preserve"> </t>
    </r>
    <r>
      <rPr>
        <b/>
        <sz val="20"/>
        <color theme="8"/>
        <rFont val="Calibri"/>
        <family val="2"/>
        <scheme val="minor"/>
      </rPr>
      <t>Lux</t>
    </r>
  </si>
  <si>
    <r>
      <rPr>
        <b/>
        <sz val="20"/>
        <color theme="0" tint="-0.499984740745262"/>
        <rFont val="Calibri"/>
        <family val="2"/>
        <scheme val="minor"/>
      </rPr>
      <t>Berechnung 2:</t>
    </r>
    <r>
      <rPr>
        <b/>
        <sz val="20"/>
        <color theme="1"/>
        <rFont val="Calibri"/>
        <family val="2"/>
        <scheme val="minor"/>
      </rPr>
      <t xml:space="preserve"> Lux </t>
    </r>
    <r>
      <rPr>
        <b/>
        <sz val="20"/>
        <color theme="8"/>
        <rFont val="Calibri"/>
        <family val="2"/>
        <scheme val="minor"/>
      </rPr>
      <t>&gt;&gt;&gt; Lumen</t>
    </r>
  </si>
  <si>
    <t xml:space="preserve">Strahler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</si>
</sst>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20"/>
      <color theme="8"/>
      <name val="Calibri"/>
      <family val="2"/>
      <scheme val="minor"/>
    </font>
    <font>
      <b/>
      <sz val="20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4" borderId="0" xfId="0" applyFont="1" applyFill="1" applyBorder="1"/>
    <xf numFmtId="0" fontId="0" fillId="4" borderId="0" xfId="0" applyFill="1"/>
    <xf numFmtId="0" fontId="0" fillId="3" borderId="0" xfId="0" applyFill="1"/>
    <xf numFmtId="0" fontId="0" fillId="2" borderId="1" xfId="0" applyFill="1" applyBorder="1" applyAlignment="1">
      <alignment horizontal="center"/>
    </xf>
    <xf numFmtId="1" fontId="0" fillId="0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3" borderId="0" xfId="0" applyFont="1" applyFill="1"/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/>
    <xf numFmtId="0" fontId="5" fillId="4" borderId="0" xfId="0" applyFont="1" applyFill="1"/>
    <xf numFmtId="0" fontId="7" fillId="5" borderId="0" xfId="0" applyFont="1" applyFill="1" applyAlignment="1"/>
    <xf numFmtId="1" fontId="7" fillId="5" borderId="0" xfId="0" applyNumberFormat="1" applyFont="1" applyFill="1" applyAlignment="1">
      <alignment horizontal="center"/>
    </xf>
    <xf numFmtId="0" fontId="7" fillId="5" borderId="0" xfId="0" applyFont="1" applyFill="1"/>
    <xf numFmtId="1" fontId="7" fillId="5" borderId="0" xfId="0" applyNumberFormat="1" applyFont="1" applyFill="1" applyAlignment="1">
      <alignment horizontal="left"/>
    </xf>
    <xf numFmtId="1" fontId="7" fillId="5" borderId="0" xfId="0" applyNumberFormat="1" applyFont="1" applyFill="1" applyAlignment="1">
      <alignment horizontal="right"/>
    </xf>
    <xf numFmtId="1" fontId="0" fillId="6" borderId="0" xfId="0" applyNumberFormat="1" applyFill="1"/>
    <xf numFmtId="0" fontId="0" fillId="6" borderId="0" xfId="0" applyFill="1"/>
    <xf numFmtId="0" fontId="0" fillId="5" borderId="0" xfId="0" applyFill="1"/>
    <xf numFmtId="164" fontId="0" fillId="6" borderId="0" xfId="0" applyNumberFormat="1" applyFill="1"/>
    <xf numFmtId="164" fontId="6" fillId="5" borderId="0" xfId="0" applyNumberFormat="1" applyFont="1" applyFill="1"/>
    <xf numFmtId="0" fontId="6" fillId="5" borderId="0" xfId="0" applyFont="1" applyFill="1"/>
    <xf numFmtId="0" fontId="8" fillId="3" borderId="0" xfId="0" applyFont="1" applyFill="1" applyAlignment="1">
      <alignment horizontal="left"/>
    </xf>
    <xf numFmtId="0" fontId="5" fillId="6" borderId="0" xfId="0" applyFont="1" applyFill="1"/>
    <xf numFmtId="0" fontId="0" fillId="0" borderId="0" xfId="0" applyFont="1"/>
    <xf numFmtId="0" fontId="0" fillId="7" borderId="0" xfId="0" applyFont="1" applyFill="1" applyAlignment="1">
      <alignment horizontal="right"/>
    </xf>
    <xf numFmtId="1" fontId="0" fillId="7" borderId="0" xfId="0" applyNumberFormat="1" applyFont="1" applyFill="1"/>
    <xf numFmtId="0" fontId="0" fillId="7" borderId="0" xfId="0" applyFont="1" applyFill="1"/>
    <xf numFmtId="0" fontId="8" fillId="7" borderId="0" xfId="0" applyFont="1" applyFill="1"/>
  </cellXfs>
  <cellStyles count="1">
    <cellStyle name="Standard" xfId="0" builtinId="0"/>
  </cellStyles>
  <dxfs count="2">
    <dxf>
      <font>
        <color rgb="FFC00000"/>
      </font>
    </dxf>
    <dxf>
      <font>
        <color rgb="FFC00000"/>
      </font>
    </dxf>
  </dxfs>
  <tableStyles count="0" defaultTableStyle="TableStyleMedium2" defaultPivotStyle="PivotStyleLight16"/>
  <colors>
    <mruColors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tabSelected="1" workbookViewId="0">
      <selection activeCell="M16" sqref="M16"/>
    </sheetView>
  </sheetViews>
  <sheetFormatPr baseColWidth="10" defaultColWidth="9.140625" defaultRowHeight="15" x14ac:dyDescent="0.25"/>
  <cols>
    <col min="1" max="1" width="43.85546875" style="5" customWidth="1"/>
    <col min="2" max="2" width="10.7109375" customWidth="1"/>
    <col min="3" max="3" width="20.28515625" customWidth="1"/>
    <col min="4" max="4" width="3.85546875" customWidth="1"/>
    <col min="5" max="5" width="6.85546875" customWidth="1"/>
    <col min="6" max="6" width="12" bestFit="1" customWidth="1"/>
    <col min="8" max="8" width="6.5703125" customWidth="1"/>
    <col min="9" max="9" width="2.5703125" customWidth="1"/>
    <col min="12" max="12" width="13.7109375" customWidth="1"/>
    <col min="13" max="13" width="4.85546875" customWidth="1"/>
    <col min="14" max="14" width="3.140625" customWidth="1"/>
    <col min="15" max="15" width="30.5703125" customWidth="1"/>
    <col min="16" max="16" width="20" customWidth="1"/>
    <col min="17" max="17" width="11.7109375" customWidth="1"/>
  </cols>
  <sheetData>
    <row r="1" spans="1:17" ht="23.25" x14ac:dyDescent="0.35">
      <c r="A1" s="3" t="s">
        <v>25</v>
      </c>
    </row>
    <row r="2" spans="1:17" ht="15.75" x14ac:dyDescent="0.25">
      <c r="A2" s="4" t="s">
        <v>11</v>
      </c>
    </row>
    <row r="3" spans="1:17" ht="23.25" x14ac:dyDescent="0.35">
      <c r="A3" s="3"/>
    </row>
    <row r="4" spans="1:17" ht="27.75" customHeight="1" thickBot="1" x14ac:dyDescent="0.45">
      <c r="A4" s="13" t="s">
        <v>12</v>
      </c>
      <c r="B4" s="8"/>
      <c r="C4" s="8"/>
    </row>
    <row r="5" spans="1:17" ht="15.75" thickBot="1" x14ac:dyDescent="0.3">
      <c r="A5" s="6" t="s">
        <v>23</v>
      </c>
      <c r="B5" s="9">
        <v>40</v>
      </c>
      <c r="C5" s="7" t="s">
        <v>7</v>
      </c>
    </row>
    <row r="6" spans="1:17" ht="15.75" thickBot="1" x14ac:dyDescent="0.3">
      <c r="A6" s="6" t="s">
        <v>24</v>
      </c>
      <c r="B6" s="9">
        <v>15</v>
      </c>
      <c r="C6" s="7" t="s">
        <v>7</v>
      </c>
    </row>
    <row r="7" spans="1:17" ht="18.75" x14ac:dyDescent="0.3">
      <c r="A7" s="17" t="s">
        <v>15</v>
      </c>
      <c r="B7" s="18">
        <f>B5*B6</f>
        <v>600</v>
      </c>
      <c r="C7" s="19" t="s">
        <v>13</v>
      </c>
      <c r="E7" s="29">
        <v>10</v>
      </c>
      <c r="F7" s="29" t="s">
        <v>28</v>
      </c>
      <c r="G7" s="29"/>
      <c r="H7" s="29"/>
      <c r="I7" s="29"/>
      <c r="J7" s="23"/>
      <c r="K7" s="23"/>
      <c r="L7" s="23"/>
    </row>
    <row r="8" spans="1:17" x14ac:dyDescent="0.25">
      <c r="B8" s="10"/>
      <c r="C8" s="2"/>
      <c r="E8" s="25">
        <f>ROUND(TAN(RADIANS(B10/2))*B13*2,1)</f>
        <v>10</v>
      </c>
      <c r="F8" s="23" t="s">
        <v>16</v>
      </c>
      <c r="G8" s="23"/>
      <c r="H8" s="23"/>
      <c r="I8" s="23">
        <f>B12</f>
        <v>1</v>
      </c>
      <c r="J8" s="23" t="s">
        <v>17</v>
      </c>
      <c r="K8" s="23"/>
      <c r="L8" s="23"/>
    </row>
    <row r="9" spans="1:17" ht="27" thickBot="1" x14ac:dyDescent="0.45">
      <c r="A9" s="13" t="s">
        <v>32</v>
      </c>
      <c r="B9" s="11"/>
      <c r="C9" s="8"/>
      <c r="E9" s="26">
        <f>ROUND(E8/2*SQRT(2),1)+E7/100</f>
        <v>7.1999999999999993</v>
      </c>
      <c r="F9" s="27" t="s">
        <v>18</v>
      </c>
      <c r="G9" s="27"/>
      <c r="H9" s="27"/>
      <c r="I9" s="27"/>
      <c r="J9" s="27"/>
      <c r="K9" s="27"/>
      <c r="L9" s="27"/>
    </row>
    <row r="10" spans="1:17" ht="15.75" thickBot="1" x14ac:dyDescent="0.3">
      <c r="A10" s="6" t="s">
        <v>4</v>
      </c>
      <c r="B10" s="9">
        <v>90</v>
      </c>
      <c r="C10" s="7" t="s">
        <v>3</v>
      </c>
    </row>
    <row r="11" spans="1:17" ht="15.75" thickBot="1" x14ac:dyDescent="0.3">
      <c r="A11" s="6" t="s">
        <v>14</v>
      </c>
      <c r="B11" s="9">
        <v>6</v>
      </c>
      <c r="C11" s="7" t="s">
        <v>10</v>
      </c>
      <c r="E11" s="22">
        <f>IF(B5/E9/(ROUND(B5/E9,0))&gt;1.15,ROUND(B5/E9,0)+1,ROUND(B5/E9,0))</f>
        <v>6</v>
      </c>
      <c r="F11" s="22" t="s">
        <v>20</v>
      </c>
      <c r="G11" s="23"/>
      <c r="H11" s="23"/>
      <c r="I11" s="23"/>
      <c r="J11" s="23"/>
      <c r="K11" s="23"/>
      <c r="L11" s="23"/>
      <c r="M11" s="31" t="s">
        <v>26</v>
      </c>
      <c r="N11" s="32">
        <f>IF(E11*E9&lt;B5,100-100/B5*E11*E9,0)</f>
        <v>0</v>
      </c>
      <c r="O11" s="33" t="s">
        <v>27</v>
      </c>
      <c r="P11" s="34" t="str">
        <f>IF(N11&gt;0,"(evtl. 1 Leuchte mehr)","")</f>
        <v/>
      </c>
      <c r="Q11" s="30"/>
    </row>
    <row r="12" spans="1:17" x14ac:dyDescent="0.25">
      <c r="A12" s="15" t="s">
        <v>6</v>
      </c>
      <c r="B12" s="14">
        <v>1</v>
      </c>
      <c r="C12" s="16" t="s">
        <v>10</v>
      </c>
      <c r="E12" s="22">
        <f>IF(B6/E9/(ROUND(B6/E9,0))&gt;1.15,ROUND(B6/E9,0)+1,ROUND(B6/E9,0))</f>
        <v>2</v>
      </c>
      <c r="F12" s="22" t="s">
        <v>21</v>
      </c>
      <c r="G12" s="23"/>
      <c r="H12" s="23"/>
      <c r="I12" s="23"/>
      <c r="J12" s="23"/>
      <c r="K12" s="23"/>
      <c r="L12" s="23"/>
      <c r="M12" s="31" t="s">
        <v>26</v>
      </c>
      <c r="N12" s="32">
        <f>IF(E12*E9&lt;B6,100-100/B6*E12*E9,0)</f>
        <v>4</v>
      </c>
      <c r="O12" s="33" t="s">
        <v>27</v>
      </c>
      <c r="P12" s="34" t="str">
        <f>IF(N12&gt;0,"(evtl. 1 Leuchte mehr)","")</f>
        <v>(evtl. 1 Leuchte mehr)</v>
      </c>
      <c r="Q12" s="30"/>
    </row>
    <row r="13" spans="1:17" ht="18.75" x14ac:dyDescent="0.3">
      <c r="A13" s="17" t="s">
        <v>19</v>
      </c>
      <c r="B13" s="18">
        <f>B11-B12</f>
        <v>5</v>
      </c>
      <c r="C13" s="19" t="s">
        <v>7</v>
      </c>
      <c r="E13" s="21">
        <f>E11*E12</f>
        <v>12</v>
      </c>
      <c r="F13" s="20" t="s">
        <v>22</v>
      </c>
      <c r="G13" s="18"/>
      <c r="H13" s="24"/>
      <c r="I13" s="24"/>
      <c r="J13" s="24"/>
      <c r="K13" s="24"/>
      <c r="L13" s="24"/>
    </row>
    <row r="14" spans="1:17" x14ac:dyDescent="0.25">
      <c r="B14" s="12"/>
      <c r="E14" s="28" t="s">
        <v>29</v>
      </c>
      <c r="F14" s="28"/>
      <c r="G14" s="28"/>
      <c r="H14" s="28"/>
      <c r="I14" s="28"/>
      <c r="J14" s="28"/>
      <c r="K14" s="28"/>
      <c r="L14" s="28"/>
    </row>
    <row r="15" spans="1:17" ht="27" thickBot="1" x14ac:dyDescent="0.45">
      <c r="A15" s="13" t="s">
        <v>30</v>
      </c>
      <c r="B15" s="11"/>
      <c r="C15" s="8"/>
    </row>
    <row r="16" spans="1:17" ht="15.75" thickBot="1" x14ac:dyDescent="0.3">
      <c r="A16" s="6" t="s">
        <v>9</v>
      </c>
      <c r="B16" s="9">
        <v>16500</v>
      </c>
      <c r="C16" s="7" t="s">
        <v>0</v>
      </c>
    </row>
    <row r="17" spans="1:3" ht="18.75" x14ac:dyDescent="0.3">
      <c r="A17" s="17" t="s">
        <v>5</v>
      </c>
      <c r="B17" s="18">
        <f>B16/((TAN(B10*PI()/360))^2*B13^2*PI())</f>
        <v>210.08452488130192</v>
      </c>
      <c r="C17" s="19" t="s">
        <v>1</v>
      </c>
    </row>
    <row r="18" spans="1:3" x14ac:dyDescent="0.25">
      <c r="B18" s="12"/>
    </row>
    <row r="19" spans="1:3" ht="27" thickBot="1" x14ac:dyDescent="0.45">
      <c r="A19" s="13" t="s">
        <v>31</v>
      </c>
      <c r="B19" s="11"/>
      <c r="C19" s="8"/>
    </row>
    <row r="20" spans="1:3" ht="15.75" thickBot="1" x14ac:dyDescent="0.3">
      <c r="A20" s="6" t="s">
        <v>8</v>
      </c>
      <c r="B20" s="9">
        <v>210</v>
      </c>
      <c r="C20" s="7" t="s">
        <v>1</v>
      </c>
    </row>
    <row r="21" spans="1:3" ht="18.75" x14ac:dyDescent="0.3">
      <c r="A21" s="17" t="s">
        <v>2</v>
      </c>
      <c r="B21" s="18">
        <f>ROUND((TAN(B10*PI()/360))^2*B13^2*PI()*B20/100,0)*100</f>
        <v>16500</v>
      </c>
      <c r="C21" s="19" t="s">
        <v>0</v>
      </c>
    </row>
    <row r="27" spans="1:3" x14ac:dyDescent="0.25">
      <c r="C27" s="1"/>
    </row>
  </sheetData>
  <conditionalFormatting sqref="M11:O11">
    <cfRule type="expression" dxfId="1" priority="2">
      <formula>$N$11&gt;0</formula>
    </cfRule>
  </conditionalFormatting>
  <conditionalFormatting sqref="M12:O12">
    <cfRule type="expression" dxfId="0" priority="1">
      <formula>$N$12&gt;0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2020-11-11T10:59:09Z</dcterms:modified>
</cp:coreProperties>
</file>